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<sst xmlns="http://schemas.openxmlformats.org/spreadsheetml/2006/main" count="591" uniqueCount="560">
  <si>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</si>
  <si>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</si>
  <si>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</si>
  <si>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</si>
  <si>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</si>
  <si>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</si>
  <si>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</si>
  <si>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</si>
  <si>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</si>
  <si>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</si>
  <si>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</si>
  <si>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</si>
  <si>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</si>
  <si>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</si>
  <si>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</si>
  <si>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</si>
  <si>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</si>
  <si>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</si>
  <si>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</si>
  <si>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</si>
  <si>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</si>
  <si>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</si>
  <si>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</si>
  <si>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</si>
  <si>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</si>
  <si>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</si>
  <si>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</si>
  <si>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</si>
  <si>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</si>
  <si>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</si>
  <si>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</si>
  <si>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</si>
  <si>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</si>
  <si>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</si>
  <si>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</si>
  <si>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</si>
  <si>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</si>
  <si>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</si>
  <si>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</si>
  <si>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</si>
  <si>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</si>
  <si>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</si>
  <si>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</si>
  <si>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</si>
  <si>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</si>
  <si>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</si>
  <si>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</si>
  <si>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</si>
  <si>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</si>
  <si>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</si>
  <si>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</si>
  <si>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</si>
  <si>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</si>
  <si>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</si>
  <si>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</si>
  <si>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</si>
  <si>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</si>
  <si>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</si>
  <si>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</si>
  <si>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</si>
  <si>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</si>
  <si>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</si>
  <si>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</si>
  <si>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</si>
  <si>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</si>
  <si>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</si>
  <si>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</si>
  <si>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</si>
  <si>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</si>
  <si>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</si>
  <si>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</si>
  <si>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</si>
  <si>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</si>
  <si>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</si>
  <si>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</si>
  <si>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</si>
  <si>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</si>
  <si>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</si>
  <si>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</si>
  <si>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</si>
  <si>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</si>
  <si>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</si>
  <si>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</si>
  <si>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</si>
  <si>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</si>
  <si>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</si>
  <si>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</si>
  <si>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</si>
  <si>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</si>
  <si>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</si>
  <si>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</si>
  <si>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</si>
  <si>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</si>
  <si>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</si>
  <si>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</si>
  <si>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</si>
  <si>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</si>
  <si>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</si>
  <si>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</si>
  <si>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</si>
  <si>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</si>
  <si>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</si>
  <si>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</si>
  <si>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</si>
  <si>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</si>
  <si>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</si>
  <si>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</si>
  <si>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</si>
  <si>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</si>
  <si>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</si>
  <si>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</si>
  <si>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</si>
  <si>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</si>
  <si>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</si>
  <si>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</si>
  <si>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</si>
  <si>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</si>
  <si>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</si>
  <si>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</si>
  <si>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</si>
  <si>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</si>
  <si>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</si>
  <si>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</si>
  <si>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</si>
  <si>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</si>
  <si>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</si>
  <si>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</si>
  <si>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</si>
  <si>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</si>
  <si>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</si>
  <si>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</si>
  <si>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</si>
  <si>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</si>
  <si>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</si>
  <si>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</si>
  <si>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</si>
  <si>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</si>
  <si>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</si>
  <si>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</si>
  <si>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</si>
  <si>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</si>
  <si>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</si>
  <si>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</si>
  <si>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</si>
  <si>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</si>
  <si>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</si>
  <si>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</si>
  <si>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</si>
  <si>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</si>
  <si>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</si>
  <si>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</si>
  <si>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</si>
  <si>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</si>
  <si>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</si>
  <si>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</si>
  <si>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</si>
  <si>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</si>
  <si>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</si>
  <si>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</si>
  <si>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</si>
  <si>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</si>
  <si>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</si>
  <si>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</si>
  <si>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</si>
  <si>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</si>
  <si>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</si>
  <si>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</si>
  <si>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</si>
  <si>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</si>
  <si>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</si>
  <si>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</si>
  <si>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</si>
  <si>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</si>
  <si>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</si>
  <si>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</si>
  <si>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</si>
  <si>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</si>
  <si>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</si>
  <si>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</si>
  <si>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</si>
  <si>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</si>
  <si>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</si>
  <si>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</si>
  <si>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</si>
  <si>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</si>
  <si>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</si>
  <si>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</si>
  <si>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</si>
  <si>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</si>
  <si>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</si>
  <si>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</si>
  <si>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</si>
  <si>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</si>
  <si>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</si>
  <si>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</si>
  <si>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</si>
  <si>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</si>
  <si>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</si>
  <si>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</si>
  <si>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</si>
  <si>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</si>
  <si>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</si>
  <si>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</si>
  <si>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</si>
  <si>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</si>
  <si>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</si>
  <si>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</si>
  <si>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</si>
  <si>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</si>
  <si>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</si>
  <si>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</si>
  <si>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</si>
  <si>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</si>
  <si>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</si>
  <si>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</si>
  <si>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</si>
  <si>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</si>
  <si>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</si>
  <si>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</si>
  <si>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</si>
  <si>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</si>
  <si>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</si>
  <si>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</si>
  <si>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</si>
  <si>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</si>
  <si>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</si>
  <si>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</si>
  <si>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</si>
  <si>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</si>
  <si>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</si>
  <si>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</si>
  <si>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</si>
  <si>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</si>
  <si>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</si>
  <si>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</si>
  <si>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</si>
  <si>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</si>
  <si>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</si>
  <si>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</si>
  <si>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</si>
  <si>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</si>
  <si>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</si>
  <si>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</si>
  <si>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</si>
  <si>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</si>
  <si>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</si>
  <si>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</si>
  <si>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</si>
  <si>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</si>
  <si>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</si>
  <si>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</si>
  <si>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</si>
  <si>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</si>
  <si>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</si>
  <si>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</si>
  <si>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</si>
  <si>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</si>
  <si>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</si>
  <si>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</si>
  <si>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</si>
  <si>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</si>
  <si>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</si>
  <si>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</si>
  <si>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</si>
  <si>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</si>
  <si>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</si>
  <si>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</si>
  <si>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</si>
  <si>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</si>
  <si>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</si>
  <si>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</si>
  <si>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</si>
  <si>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</si>
  <si>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</si>
  <si>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</si>
  <si>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</si>
  <si>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</si>
  <si>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</si>
  <si>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</si>
  <si>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</si>
  <si>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</si>
  <si>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</si>
  <si>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</si>
  <si>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</si>
  <si>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</si>
  <si>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</si>
  <si>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</si>
  <si>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</si>
  <si>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</si>
  <si>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</si>
  <si>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</si>
  <si>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</si>
  <si>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</si>
  <si>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</si>
  <si>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</si>
  <si>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</si>
  <si>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</si>
  <si>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</si>
  <si>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</si>
  <si>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</si>
  <si>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</si>
  <si>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</si>
  <si>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</si>
  <si>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</si>
  <si>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</si>
  <si>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</si>
  <si>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</si>
  <si>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</si>
  <si>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</si>
  <si>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</si>
  <si>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</si>
  <si>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</si>
  <si>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</si>
  <si>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</si>
  <si>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</si>
  <si>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</si>
  <si>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</si>
  <si>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</si>
  <si>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</si>
  <si>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</si>
  <si>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</si>
  <si>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</si>
  <si>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</si>
  <si>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</si>
  <si>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</si>
  <si>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</si>
  <si>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</si>
  <si>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</si>
  <si>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</si>
  <si>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</si>
  <si>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</si>
  <si>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</si>
  <si>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</si>
  <si>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</si>
  <si>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</si>
  <si>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</si>
  <si>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</si>
  <si>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</si>
  <si>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</si>
  <si>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</si>
  <si>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</si>
  <si>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</si>
  <si>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</si>
  <si>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</si>
  <si>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</si>
  <si>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</si>
  <si>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</si>
  <si>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</si>
  <si>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</si>
  <si>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</si>
  <si>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</si>
  <si>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</si>
  <si>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</si>
  <si>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</si>
  <si>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</si>
  <si>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</si>
  <si>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</si>
  <si>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</si>
  <si>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</si>
  <si>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</si>
  <si>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</si>
  <si>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</si>
  <si>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</si>
  <si>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</si>
  <si>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</si>
  <si>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</si>
  <si>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</si>
  <si>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</si>
  <si>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</si>
  <si>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</si>
  <si>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</si>
  <si>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</si>
  <si>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</si>
  <si>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</si>
  <si>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</si>
  <si>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</si>
  <si>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</si>
  <si>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</si>
  <si>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</si>
  <si>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</si>
  <si>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</si>
  <si>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</si>
  <si>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</si>
  <si>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</si>
  <si>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</si>
  <si>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</si>
  <si>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</si>
  <si>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</si>
  <si>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</si>
  <si>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</si>
  <si>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</si>
  <si>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</si>
  <si>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</si>
  <si>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</si>
  <si>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</si>
  <si>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</si>
  <si>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</si>
  <si>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</si>
  <si>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</si>
  <si>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</si>
  <si>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</si>
  <si>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</si>
  <si>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</si>
  <si>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</si>
  <si>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</si>
  <si>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</si>
  <si>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</si>
  <si>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</si>
  <si>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</si>
  <si>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</si>
  <si>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</si>
  <si>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</si>
  <si>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</si>
  <si>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</si>
  <si>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</si>
  <si>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</si>
  <si>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</si>
  <si>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</si>
  <si>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</si>
  <si>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</si>
  <si>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</si>
  <si>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</si>
  <si>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</si>
  <si>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</si>
  <si>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</si>
  <si>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</si>
  <si>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</si>
  <si>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</si>
  <si>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</si>
  <si>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</si>
  <si>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</si>
  <si>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</si>
  <si>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</si>
  <si>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</si>
  <si>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</si>
  <si>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</si>
  <si>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</si>
  <si>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</si>
  <si>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</si>
  <si>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</si>
  <si>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</si>
  <si>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</si>
  <si>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</si>
  <si>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</si>
  <si>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</si>
  <si>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</si>
  <si>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</si>
  <si>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</si>
  <si>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</si>
  <si>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</si>
  <si>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</si>
  <si>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</si>
  <si>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</si>
  <si>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</si>
  <si>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</si>
  <si>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</si>
  <si>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</si>
  <si>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</si>
  <si>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</si>
  <si>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</si>
  <si>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</si>
  <si>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</si>
  <si>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</si>
  <si>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</si>
  <si>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</si>
  <si>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</si>
  <si>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</si>
  <si>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</si>
  <si>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</si>
  <si>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</si>
  <si>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</si>
  <si>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</si>
  <si>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</si>
  <si>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</si>
  <si>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</si>
  <si>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</si>
  <si>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</si>
  <si>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</si>
  <si>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</si>
  <si>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</si>
  <si>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</si>
  <si>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</si>
  <si>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</si>
  <si>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</si>
  <si>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</si>
  <si>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</si>
  <si>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</si>
  <si>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</si>
  <si>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</si>
  <si>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</si>
  <si>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</si>
  <si>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</si>
  <si>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</si>
  <si>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</si>
  <si>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</si>
  <si>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</si>
  <si>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</si>
  <si>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</si>
  <si>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</si>
  <si>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</si>
  <si>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</si>
  <si>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</si>
  <si>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</si>
  <si>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</si>
  <si>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</si>
  <si>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</si>
  <si>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</si>
  <si>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</si>
  <si>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</si>
  <si>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</si>
  <si>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</si>
  <si>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</si>
  <si>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</si>
  <si>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</si>
  <si>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</si>
  <si>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</si>
  <si>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</si>
  <si>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</si>
  <si>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</si>
  <si>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</si>
  <si>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</si>
  <si>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</si>
  <si>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</si>
  <si>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</si>
  <si>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</si>
  <si>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</si>
  <si>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</si>
  <si>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</si>
  <si>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</si>
  <si>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</si>
  <si>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</si>
  <si>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</si>
  <si>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</si>
  <si>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</si>
  <si>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</si>
  <si>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</si>
  <si>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</si>
  <si>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</si>
  <si>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</si>
  <si>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</si>
  <si>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</si>
  <si>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</si>
  <si>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</si>
  <si>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</si>
  <si>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</si>
  <si>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</si>
  <si>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</si>
  <si>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</si>
  <si>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</si>
  <si>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</si>
  <si>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</si>
  <si>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</si>
  <si>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</si>
  <si>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</si>
  <si>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</si>
  <si>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</si>
  <si>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</si>
  <si>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</si>
  <si>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</si>
  <si>
    <t>26. augustil, 25. novembril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</si>
</sst>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27" sqref="G27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40543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42503592</v>
      </c>
      <c r="H11" s="30">
        <f>H12+H24+H44+H100</f>
        <v>43468116.59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10290929</v>
      </c>
      <c r="H12" s="34">
        <f>SUM(H13:H23)</f>
        <v>10473808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7314291</v>
      </c>
      <c r="H13" s="38">
        <v>7468899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2976638</v>
      </c>
      <c r="H14" s="38">
        <v>3004909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1912396</v>
      </c>
      <c r="H24" s="34">
        <f>H25+H26</f>
        <v>1943449.77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131242</v>
      </c>
      <c r="H25" s="50">
        <v>190423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1781154</v>
      </c>
      <c r="H26" s="54">
        <f>SUM(H27:H43)</f>
        <v>1753026.77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1518022.41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90035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52568.86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59184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33216.5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4096916</v>
      </c>
      <c r="H44" s="34">
        <f>H45+H68+H88</f>
        <v>4102576.88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154183</v>
      </c>
      <c r="H45" s="60">
        <f>H46+H47+H66</f>
        <v>159843.88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154183</v>
      </c>
      <c r="H47" s="67">
        <f>H48+H63+H64+H65</f>
        <v>159843.88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147996</v>
      </c>
      <c r="H48" s="67">
        <f>SUM(H49:H62)+H67</f>
        <v>148656.88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13470</v>
      </c>
      <c r="H49" s="38">
        <v>13470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1000</v>
      </c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>
        <v>45600</v>
      </c>
      <c r="H53" s="38">
        <v>45600</v>
      </c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12669</v>
      </c>
      <c r="H54" s="38">
        <v>13329.88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>
        <v>75257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9000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>
        <v>2187</v>
      </c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3419533</v>
      </c>
      <c r="H88" s="77">
        <f>H89+H90+H99</f>
        <v>3419533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3419533</v>
      </c>
      <c r="H90" s="67">
        <f>H91+H96+H97+H98</f>
        <v>3419533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3419533</v>
      </c>
      <c r="H91" s="85">
        <f>H92+H95</f>
        <v>3419533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3419533</v>
      </c>
      <c r="H92" s="85">
        <f>SUM(H93:H94)</f>
        <v>3419533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3419533</v>
      </c>
      <c r="H94" s="38">
        <v>3419533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26203351</v>
      </c>
      <c r="H100" s="34">
        <f>H101+H108+H122</f>
        <v>26948281.94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1377492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>
        <v>3000</v>
      </c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1374492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25242996</v>
      </c>
      <c r="H108" s="77">
        <f>SUM(H109:H114)</f>
        <v>25254326.46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153829.46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25100996</v>
      </c>
      <c r="H114" s="67">
        <f>SUM(H115:H121)</f>
        <v>25100497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10485721</v>
      </c>
      <c r="H115" s="38">
        <v>10129692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14615275</v>
      </c>
      <c r="H119" s="98">
        <v>14970805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296863</v>
      </c>
      <c r="H122" s="77">
        <f>H123+H124+H125</f>
        <v>316463.48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43550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3564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269349.48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34113724</v>
      </c>
      <c r="H126" s="108">
        <f>H127+H152+H186+H205</f>
        <v>33259448.379999995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6350842.2</v>
      </c>
      <c r="H127" s="34">
        <f>H128+H129+H139+H150</f>
        <v>6161595.81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2300270</v>
      </c>
      <c r="H128" s="112">
        <v>2300270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2448421</v>
      </c>
      <c r="H129" s="117">
        <f>H130</f>
        <v>2290531.6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2448421</v>
      </c>
      <c r="H130" s="117">
        <f>SUM(H131:H138)</f>
        <v>2290531.6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283400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988299</v>
      </c>
      <c r="H132" s="38">
        <v>858087.95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56364</v>
      </c>
      <c r="H134" s="38">
        <v>40794.1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931626</v>
      </c>
      <c r="H135" s="38">
        <v>890746.55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175000</v>
      </c>
      <c r="H136" s="38">
        <v>194527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22976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1144671.2</v>
      </c>
      <c r="H139" s="117">
        <f>H140+H148</f>
        <v>1113314.21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1144671.2</v>
      </c>
      <c r="H140" s="67">
        <f>H141+H142+H147</f>
        <v>1113314.21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732537</v>
      </c>
      <c r="H142" s="67">
        <f>SUM(H143:H146)</f>
        <v>724216.51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>
        <v>27374</v>
      </c>
      <c r="H144" s="38">
        <v>27373.51</v>
      </c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705163</v>
      </c>
      <c r="H146" s="38">
        <v>696843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412134.2</v>
      </c>
      <c r="H147" s="38">
        <v>389097.7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457480</v>
      </c>
      <c r="H150" s="38">
        <v>457480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26698588</v>
      </c>
      <c r="H152" s="108">
        <f>H153+H162</f>
        <v>26096163.339999996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14079011</v>
      </c>
      <c r="H153" s="135">
        <f>H154+H160+H161</f>
        <v>13881227.29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10451814</v>
      </c>
      <c r="H154" s="67">
        <f>H155+H156+H157+H158+H159</f>
        <v>10338147.54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442588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2511932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6489148.54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637761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256718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44701.75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3582495</v>
      </c>
      <c r="H161" s="38">
        <v>3498378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12619577</v>
      </c>
      <c r="H162" s="141">
        <f>SUM(H163:H185)-H168</f>
        <v>12214936.049999999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887106.26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264820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16807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208580.4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2713326.68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2375095.88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864071.25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236176.9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180587.09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378616.46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20787.89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159903.37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3131840.26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324979.61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448656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3581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313352.8</v>
      </c>
      <c r="H186" s="34">
        <f>H187+H199</f>
        <v>253196.70999999996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175943.8</v>
      </c>
      <c r="H187" s="149">
        <f>H188+H196+H198</f>
        <v>115859.67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114442</v>
      </c>
      <c r="H188" s="150">
        <f>SUM(H189:H195)</f>
        <v>115378.43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110602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4710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66.43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61501.8</v>
      </c>
      <c r="H196" s="38">
        <v>481.24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61501.8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137409</v>
      </c>
      <c r="H199" s="156">
        <f>H200+H201+H202+H203+H204</f>
        <v>137337.03999999998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133505.71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3831.33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750941</v>
      </c>
      <c r="H205" s="34">
        <f>H206+H213+H214+H215</f>
        <v>748492.52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750941</v>
      </c>
      <c r="H206" s="60">
        <f>H207+H208+H209+H210+H211+H212</f>
        <v>748492.52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>
        <v>10800</v>
      </c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697014.56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40677.96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8389868</v>
      </c>
      <c r="H216" s="169">
        <f>H11-H126</f>
        <v>10208668.210000008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-8389868</v>
      </c>
      <c r="H217" s="169">
        <f>H218+H223+H228+H235+H243</f>
        <v>-10208668.21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-215600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-215600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215600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215600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-2325738.48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-2325738.48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-6064129</v>
      </c>
      <c r="H243" s="186">
        <v>-7882929.73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34113724</v>
      </c>
      <c r="H244" s="34">
        <f>H245+H253+H254+H258+H277+H283+H294+H301+H327+H341</f>
        <v>33259448.380000003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4558220.8</v>
      </c>
      <c r="H245" s="190">
        <f>SUM(H246:H252)</f>
        <v>4440438.43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382234.5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3760570</v>
      </c>
      <c r="H247" s="192">
        <v>3755815.38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61501.8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173372</v>
      </c>
      <c r="H250" s="192">
        <v>165051.51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137409</v>
      </c>
      <c r="H251" s="196">
        <f>H199</f>
        <v>137337.03999999998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3407</v>
      </c>
      <c r="H254" s="204">
        <f>SUM(H255:H257)</f>
        <v>646.57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3407</v>
      </c>
      <c r="H255" s="192">
        <v>646.57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4897308</v>
      </c>
      <c r="H258" s="263">
        <f>SUM(H259:H276)</f>
        <v>4702863.380000001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770900</v>
      </c>
      <c r="H260" s="192">
        <v>731699.03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477579</v>
      </c>
      <c r="H262" s="192">
        <v>464617.08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>
        <v>10000</v>
      </c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2214200</v>
      </c>
      <c r="H266" s="192">
        <v>2158112.12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1404629</v>
      </c>
      <c r="H275" s="192">
        <v>1318435.15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1076906</v>
      </c>
      <c r="H277" s="204">
        <f>SUM(H278:H282)</f>
        <v>1036591.82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56854.97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644482.13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354871</v>
      </c>
      <c r="H282" s="201">
        <v>335254.72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3899180.2</v>
      </c>
      <c r="H283" s="190">
        <f>SUM(H284:H293)</f>
        <v>3854137.62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315461</v>
      </c>
      <c r="H284" s="192">
        <v>315461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264041.1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2449988.2</v>
      </c>
      <c r="H286" s="192">
        <v>2426951.7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247245</v>
      </c>
      <c r="H287" s="192">
        <v>247305.82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>
        <v>316062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21900</v>
      </c>
      <c r="H290" s="192">
        <v>21900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262416</v>
      </c>
      <c r="H291" s="192">
        <v>262416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51950</v>
      </c>
      <c r="H294" s="190">
        <f>SUM(H295:H300)</f>
        <v>31991.98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51950</v>
      </c>
      <c r="H296" s="192">
        <v>31991.98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4431555</v>
      </c>
      <c r="H301" s="190">
        <f>SUM(H302:H326)</f>
        <v>4303923.55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99028</v>
      </c>
      <c r="H306" s="192">
        <v>94340.06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150050</v>
      </c>
      <c r="H307" s="192">
        <v>117680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1135946</v>
      </c>
      <c r="H311" s="192">
        <v>1129950.49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1126335</v>
      </c>
      <c r="H312" s="192">
        <v>1098616.87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740834</v>
      </c>
      <c r="H313" s="192">
        <v>704027.84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552290</v>
      </c>
      <c r="H318" s="192">
        <v>539111.43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>
        <v>79000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119311.2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428443</v>
      </c>
      <c r="H325" s="192">
        <v>421885.66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12039357</v>
      </c>
      <c r="H327" s="204">
        <f>SUM(H328:H340)</f>
        <v>11935416.78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4428698</v>
      </c>
      <c r="H328" s="192">
        <v>4382711.39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6765825</v>
      </c>
      <c r="H331" s="192">
        <v>6716593.13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797647</v>
      </c>
      <c r="H337" s="192">
        <v>788925.26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47187</v>
      </c>
      <c r="H338" s="192">
        <v>47187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3155840</v>
      </c>
      <c r="H341" s="190">
        <f>SUM(H342:H357)</f>
        <v>2953438.25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73596</v>
      </c>
      <c r="H344" s="192">
        <v>63770.1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489444</v>
      </c>
      <c r="H345" s="192">
        <v>448656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525953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67277</v>
      </c>
      <c r="H351" s="192">
        <v>63777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1021837</v>
      </c>
      <c r="H354" s="213">
        <v>891625.95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7977</v>
      </c>
      <c r="H355" s="192">
        <v>2077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968029</v>
      </c>
      <c r="H356" s="192">
        <v>957279.2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6977212.48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6977212.48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13229510.49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11729510.49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1931008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v>9798502.49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1500000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41826209</v>
      </c>
      <c r="H385" s="269">
        <f>H12+H24+H88+H100</f>
        <v>42785072.71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20.058877437350347</v>
      </c>
      <c r="H388" s="270">
        <f>IF(H385&lt;&gt;0,(H216+H242)/H385*100,"")</f>
        <v>23.86035026560554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Vahe=-33538</v>
      </c>
      <c r="H393" s="253" t="str">
        <f>IF(ROUND(H132,2)=ROUND(H354,2),"OK",CONCATENATE("Vahe=",ROUND(H132-H354,2)))</f>
        <v>Vahe=-33538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b">
        <f>IF(ROUND(G383-H221-H226,2)=ROUND(H383,2),"OK")</f>
        <v>0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2011-01-10T13:45:25Z</dcterms:modified>
  <cp:category/>
  <cp:version/>
  <cp:contentType/>
  <cp:contentStatus/>
</cp:coreProperties>
</file>